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2qa-cfs-usr2.fin.be.ch\usr2\UserHomes\F6OI\Z_Systems\RedirectedFolders\Desktop\"/>
    </mc:Choice>
  </mc:AlternateContent>
  <bookViews>
    <workbookView xWindow="0" yWindow="0" windowWidth="19365" windowHeight="9795"/>
  </bookViews>
  <sheets>
    <sheet name="Terminplan" sheetId="1" r:id="rId1"/>
    <sheet name="Tabelle1" sheetId="2" r:id="rId2"/>
  </sheets>
  <definedNames>
    <definedName name="Z_090337D6_21A9_443C_A854_3D62B0EC30DA_.wvu.Cols" localSheetId="0" hidden="1">Terminplan!$A:$A</definedName>
    <definedName name="Z_0A13C3AB_8455_40FF_A69D_2E413E5C6E97_.wvu.Cols" localSheetId="0" hidden="1">Terminplan!$A:$A</definedName>
    <definedName name="Z_86B740EE_4634_40F6_8C8E_3BF2525C2934_.wvu.Cols" localSheetId="0" hidden="1">Terminplan!$A:$A</definedName>
    <definedName name="Z_C1280606_4D18_48B9_A295_D3B0105D6417_.wvu.Cols" localSheetId="0" hidden="1">Terminplan!$A:$A</definedName>
    <definedName name="Z_C5DB5576_8370_4928_A0D5_357B5F3B42E5_.wvu.Cols" localSheetId="0" hidden="1">Terminplan!$A:$A</definedName>
  </definedNames>
  <calcPr calcId="162913"/>
  <customWorkbookViews>
    <customWorkbookView name="Hari Caroline, FIN-KAIO-BR-R - Persönliche Ansicht" guid="{C5DB5576-8370-4928-A0D5-357B5F3B42E5}" mergeInterval="0" personalView="1" maximized="1" xWindow="-8" yWindow="-8" windowWidth="1936" windowHeight="1176" activeSheetId="1"/>
    <customWorkbookView name="Fischer Thomas, FIN-KAIO-Stab - Persönliche Ansicht" guid="{090337D6-21A9-443C-A854-3D62B0EC30DA}" mergeInterval="0" personalView="1" maximized="1" xWindow="-8" yWindow="-8" windowWidth="1936" windowHeight="1056" activeSheetId="1"/>
    <customWorkbookView name="Tarli Sascha, FIN-KAIO-BR-R - Persönliche Ansicht" guid="{86B740EE-4634-40F6-8C8E-3BF2525C2934}" mergeInterval="0" personalView="1" maximized="1" xWindow="-9" yWindow="-9" windowWidth="1938" windowHeight="1048" activeSheetId="1"/>
    <customWorkbookView name="Oetterli Daniel, FIN-KAIO-OS-BES - Persönliche Ansicht" guid="{C1280606-4D18-48B9-A295-D3B0105D6417}" mergeInterval="0" personalView="1" maximized="1" xWindow="-9" yWindow="-9" windowWidth="1938" windowHeight="1098" activeSheetId="1"/>
    <customWorkbookView name="Rufener Marcel, STA-AZGR-RA - Persönliche Ansicht" guid="{0A13C3AB-8455-40FF-A69D-2E413E5C6E97}" mergeInterval="0" personalView="1" xWindow="92" yWindow="143" windowWidth="1778" windowHeight="948" activeSheetId="1"/>
  </customWorkbookViews>
</workbook>
</file>

<file path=xl/calcChain.xml><?xml version="1.0" encoding="utf-8"?>
<calcChain xmlns="http://schemas.openxmlformats.org/spreadsheetml/2006/main">
  <c r="B3" i="2" l="1"/>
  <c r="B5" i="2"/>
  <c r="D2" i="1"/>
  <c r="C3" i="1" s="1"/>
  <c r="D3" i="1" s="1"/>
  <c r="C4" i="1" s="1"/>
  <c r="D4" i="1" s="1"/>
  <c r="C7" i="1" l="1"/>
  <c r="D7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5" i="1"/>
  <c r="D5" i="1" s="1"/>
  <c r="C6" i="1" s="1"/>
  <c r="D6" i="1" s="1"/>
  <c r="C14" i="1" l="1"/>
  <c r="D14" i="1" s="1"/>
  <c r="C16" i="1" s="1"/>
  <c r="D16" i="1" s="1"/>
  <c r="C17" i="1" s="1"/>
  <c r="D17" i="1" s="1"/>
  <c r="C18" i="1" s="1"/>
  <c r="D18" i="1" s="1"/>
  <c r="D19" i="1" s="1"/>
  <c r="C15" i="1"/>
  <c r="D15" i="1" s="1"/>
  <c r="C20" i="1" l="1"/>
  <c r="D20" i="1" s="1"/>
  <c r="C21" i="1"/>
  <c r="D21" i="1" s="1"/>
  <c r="C25" i="1" s="1"/>
  <c r="D25" i="1" s="1"/>
  <c r="D26" i="1" s="1"/>
  <c r="C27" i="1" s="1"/>
  <c r="D27" i="1" s="1"/>
  <c r="C28" i="1" s="1"/>
  <c r="D28" i="1" s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22" i="1"/>
  <c r="D22" i="1" s="1"/>
  <c r="C23" i="1" s="1"/>
  <c r="D23" i="1" s="1"/>
  <c r="C24" i="1" s="1"/>
  <c r="D24" i="1" s="1"/>
  <c r="C44" i="1" l="1"/>
  <c r="D44" i="1" s="1"/>
  <c r="C42" i="1"/>
  <c r="D42" i="1" s="1"/>
  <c r="C43" i="1" l="1"/>
  <c r="D43" i="1" s="1"/>
  <c r="C46" i="1" s="1"/>
  <c r="D46" i="1" s="1"/>
  <c r="C47" i="1" s="1"/>
  <c r="D47" i="1" s="1"/>
  <c r="C45" i="1"/>
  <c r="D45" i="1" s="1"/>
</calcChain>
</file>

<file path=xl/comments1.xml><?xml version="1.0" encoding="utf-8"?>
<comments xmlns="http://schemas.openxmlformats.org/spreadsheetml/2006/main">
  <authors>
    <author>Oetterli Daniel, FIN-KAIO-OS-BES</author>
    <author>Rufener Marcel, STA-AZGR-RA</author>
  </authors>
  <commentList>
    <comment ref="F1" authorId="0" guid="{BF0C90D9-735F-4ABB-B0A7-841B718649E2}" shapeId="0">
      <text>
        <r>
          <rPr>
            <b/>
            <sz val="9"/>
            <color indexed="81"/>
            <rFont val="Segoe UI"/>
            <charset val="1"/>
          </rPr>
          <t>Oetterli Daniel, FIN-KAIO-OS-BES:</t>
        </r>
        <r>
          <rPr>
            <sz val="9"/>
            <color indexed="81"/>
            <rFont val="Segoe UI"/>
            <charset val="1"/>
          </rPr>
          <t xml:space="preserve">
Müssen Feiertage bei der Berechnung berücksichtigt werden?</t>
        </r>
      </text>
    </comment>
    <comment ref="B9" authorId="1" guid="{F0B7235B-1C07-42A8-AC9E-046DFF2434D9}" shapeId="0">
      <text>
        <r>
          <rPr>
            <b/>
            <sz val="9"/>
            <color indexed="81"/>
            <rFont val="Segoe UI"/>
            <charset val="1"/>
          </rPr>
          <t>Rufener Marcel, STA-AZGR-RA:</t>
        </r>
        <r>
          <rPr>
            <sz val="9"/>
            <color indexed="81"/>
            <rFont val="Segoe UI"/>
            <charset val="1"/>
          </rPr>
          <t xml:space="preserve">
Muss eine solche Analyse erstellt werden oder ist das optional?
</t>
        </r>
      </text>
    </comment>
  </commentList>
</comments>
</file>

<file path=xl/sharedStrings.xml><?xml version="1.0" encoding="utf-8"?>
<sst xmlns="http://schemas.openxmlformats.org/spreadsheetml/2006/main" count="199" uniqueCount="103">
  <si>
    <t>#</t>
  </si>
  <si>
    <t>Was</t>
  </si>
  <si>
    <t>Startdatum</t>
  </si>
  <si>
    <t>Enddatum</t>
  </si>
  <si>
    <t>KT</t>
  </si>
  <si>
    <t>AT</t>
  </si>
  <si>
    <t>Wer</t>
  </si>
  <si>
    <t>Beschreibung</t>
  </si>
  <si>
    <t>Abhängigkeit</t>
  </si>
  <si>
    <t>Meilenstein</t>
  </si>
  <si>
    <t>Verzögerung</t>
  </si>
  <si>
    <t>Gerichtsferien</t>
  </si>
  <si>
    <t>Feiertage</t>
  </si>
  <si>
    <t>Enddatum auf KT</t>
  </si>
  <si>
    <t>Enddatum auf AT</t>
  </si>
  <si>
    <t>Aktion</t>
  </si>
  <si>
    <t>Zeit</t>
  </si>
  <si>
    <t>Bedarf- und Beschaffungsmarktanalyse</t>
  </si>
  <si>
    <t>ü</t>
  </si>
  <si>
    <t>Freigabe Budget- und Freigabekompetenz</t>
  </si>
  <si>
    <t>1</t>
  </si>
  <si>
    <t>BES</t>
  </si>
  <si>
    <t>Beschaffung initialisieren</t>
  </si>
  <si>
    <t>Beschaffungsplan erstellen</t>
  </si>
  <si>
    <t>Freigabe Beschaffungsplan</t>
  </si>
  <si>
    <t>Vorbereitung Kick-Off</t>
  </si>
  <si>
    <t>Kick-Off-Meeting  / Unterzeichnung Comnpliance-Formular</t>
  </si>
  <si>
    <t>Beschaffungsmarktanalyse</t>
  </si>
  <si>
    <t>Spätestens zu diesem Zeitpunkt wird der Beschaffungsplan freigegeben.</t>
  </si>
  <si>
    <t>Kick-Off-Ergebnisse zusammenstellen und kommunizieren</t>
  </si>
  <si>
    <t>Beschaffungsteam</t>
  </si>
  <si>
    <t>Abstimmung Kriterienkatalog</t>
  </si>
  <si>
    <t>Rechtsdienst</t>
  </si>
  <si>
    <t>Übersetzungdienst</t>
  </si>
  <si>
    <t>Finalisierung Publikationstext SIMAP</t>
  </si>
  <si>
    <t>Publikation SIMAP</t>
  </si>
  <si>
    <t>Beschwerdefrist Publikation</t>
  </si>
  <si>
    <t>Abgabefrist Angebote</t>
  </si>
  <si>
    <t>Anbieter</t>
  </si>
  <si>
    <t>Einreichefrist Anbieterfragen</t>
  </si>
  <si>
    <t>Beantwortung Anbieterfragen</t>
  </si>
  <si>
    <t>Wartefrist Angebotseingang</t>
  </si>
  <si>
    <t>Bereinigung Angebote</t>
  </si>
  <si>
    <t>Nachforderung von Unterlagen bei Unstimmigkeiten</t>
  </si>
  <si>
    <t>Konsolidierung Zuschlagskriterien</t>
  </si>
  <si>
    <t>Einladung zu Anbieterpräsentation</t>
  </si>
  <si>
    <t>Vorbereitung Anbieterpräsentation</t>
  </si>
  <si>
    <t>Durchführung Anbieterpräsentation</t>
  </si>
  <si>
    <t>Erfassung Resultate Anbieterpräsentation</t>
  </si>
  <si>
    <t>Erstellung und ggf. Übersetzung Publikationstext Zuschlag</t>
  </si>
  <si>
    <t>Beschwerdefrist Zuschlagsverfügung</t>
  </si>
  <si>
    <t>Vertragsunterzeichnung</t>
  </si>
  <si>
    <t>Publikation Anbieterfragen auf SIMAP</t>
  </si>
  <si>
    <t>Beschaffungsverantworliche Person bestimmen, Ablagedossier eröffnen</t>
  </si>
  <si>
    <t xml:space="preserve">Simulation der Bewertungskriterien </t>
  </si>
  <si>
    <t>Ev. Übersetzung Publikationstext SIMAP</t>
  </si>
  <si>
    <t>Beschwerdefrist 20 Tage</t>
  </si>
  <si>
    <t>Frist ist so lange wie möglich zu wählen.</t>
  </si>
  <si>
    <t>Fragefrist je nach Eingabefrist, Schliessung Frageforum SIMAP, Export der Frageliste</t>
  </si>
  <si>
    <t xml:space="preserve">Um B-Post-Sendungen oder andere Verzögerungen aufzufangen. </t>
  </si>
  <si>
    <t>Angebotsöffnung, Prüfung Erfüllung Teilnahmebedingungen</t>
  </si>
  <si>
    <t>Prüfung Eignungskriterien (EK) und Technische Spezifikation (TS)</t>
  </si>
  <si>
    <t>Angebotsöffnung, Prüfung Vollständigkeit und Erfüllung Teilnahmebedingungen</t>
  </si>
  <si>
    <t>Prüfung Teilnahmebedingungen, EK und TS</t>
  </si>
  <si>
    <t>Mit Bewertungsteam</t>
  </si>
  <si>
    <t>Beschaffungsverantwortliche</t>
  </si>
  <si>
    <t>Meeting mit dem Ziel: Unterzeichnung Compliance-Formular, Einheitliches Verständnis über Beschaffungsgegenstand, Verfahrensart, zu erstellende Unterlagen, Terminplan, Rollen</t>
  </si>
  <si>
    <t>Workshop mit dem Ziel: Erster Entwurf Vertrag, Kriterienkatalog, Gewichtung, Publikationstext usw.</t>
  </si>
  <si>
    <t>Workshop mit dem Ziel: Alle Anbieterfragen sind beantwortet</t>
  </si>
  <si>
    <t>Workshop mit dem Ziel: Alle Zuschlagskriterien sind konsolidiert.</t>
  </si>
  <si>
    <t>Ausschreibungsunterlagen erstellen</t>
  </si>
  <si>
    <t>Workshop mit dem Ziel: Freigabe Ausschreibungsunterlagen usw. durch Beschaffungsteam</t>
  </si>
  <si>
    <t>Formelle Prüfung Ausschreibungsunterlagen und Kriterienkatalog</t>
  </si>
  <si>
    <t>Korrektur Kriterienbaum und Ausschreibungsunterlagen</t>
  </si>
  <si>
    <t>Freigabe Ausschreibungsunterlagen und Kriterienbaum</t>
  </si>
  <si>
    <t>Auftraggeber/-in</t>
  </si>
  <si>
    <t>Beschaffungsplan wird durch Auftraggeber/-in und Beschaffungsverantwortlichen unterschriftlich freigegeben.</t>
  </si>
  <si>
    <t xml:space="preserve">MEETING Offertöffnung. Ev. kurze Nachfisten Auftraggeber/-in wird über die Anzahl der eingegangenen Angebote informiert </t>
  </si>
  <si>
    <t>Beschaffungsverantwortliche/-r</t>
  </si>
  <si>
    <t>Anbieter, Beschaffungsverantwortliche/-r</t>
  </si>
  <si>
    <t>Beschaffungsverantwortliche/-r / Anbieter</t>
  </si>
  <si>
    <t>Auftraggeber/-in / Beschaffungsverantwortliche/-r</t>
  </si>
  <si>
    <t>Beschaffungsplan durch Beschaffungsverantworliche/-n vorbereitet, fachlicher Input durch Auftraggeber/-in (umfassende Definition Beschaffungsgegenstand)</t>
  </si>
  <si>
    <t>Beschaffungsverantwortliche/-r / Zuschlagsempfänger/-in</t>
  </si>
  <si>
    <t>Evaluation Zuschlagskriterien</t>
  </si>
  <si>
    <t>Erstellung Evaluationsbericht, Anbieterpräsentation, Assessment</t>
  </si>
  <si>
    <t>Prüfung Evaluationsbericht, Anbieterpräsentation, Assessment</t>
  </si>
  <si>
    <t>Freigabe Evaluationsbericht, Anbieterpräsentation, Assessment</t>
  </si>
  <si>
    <t>Erstellung Evaluationsbericht und Vergabeantrag</t>
  </si>
  <si>
    <t>Prüfung Evaluationsbericht und Vergabeantrag</t>
  </si>
  <si>
    <t>Freigabe Evaluationsbericht und Vergabeantrag</t>
  </si>
  <si>
    <t>Der Evaluationsbericht wird durch Auftraggeber/-in und Beschaffungsverantwortliche/-r freigegeben.</t>
  </si>
  <si>
    <t>Dieser Terminplan beschreibt die empfohlene Methode der Eröffnung des Zuschlags per Publikation auf simap.ch. Bei der Eröffnung per Post sieht der Terminplan ab hier anders aus.</t>
  </si>
  <si>
    <t>Beschwerdefrist 20 Kalendertage.
1. Tag der Frist ist der Kalendertag nach der Publikation des Zuschlags auf simap.ch.
Endet die Frist an einem Nicht-Werktag, verlängert sie sich bis zum nächsten Werktag.
Die Frist ist gewahrt, wenn die Beschwerde bis um Mitternacht des letzten Tages der Beschwerdeinstanz oder der Post übergeben ist.</t>
  </si>
  <si>
    <t>Redaktion des zu unterzeichnenden Vertrags basierend auf dem Vertragsentwurf in den Ausschreibungsunterlagen und dem obsiegenden Angebot</t>
  </si>
  <si>
    <t>Eröffnung des Zuschlags durch Publikation auf simap.ch</t>
  </si>
  <si>
    <t>Beschaffungsverantwortliche/-r
Rechtsdienst</t>
  </si>
  <si>
    <t>Finalisierung des Vertrags</t>
  </si>
  <si>
    <t>Nachdem feststeht, dass gegen den Zuschlag keine Beschwerde ergriffen wird (ca. 2 Arbeitstage nach Ende der Beschwerdefrist, ggf. bei der Beschwerdeinstanz anfragen) oder kein Antrag auf aufschiebende Wirkung gestellt ist.</t>
  </si>
  <si>
    <t>Organisation und Durchführung des Debriefings während der Beschwerdefrist</t>
  </si>
  <si>
    <t>Die Unterlegenen können ein Debriefing verlangen; es sollte während der Beschwerdefrist erfolgen.</t>
  </si>
  <si>
    <t>Ablage und Archivierung der Ausschreibungsunterlagen</t>
  </si>
  <si>
    <t>Einreichungsfrist Anbieterfragen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</si>
</sst>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0"/>
      <color indexed="8"/>
      <name val="Helvetica"/>
    </font>
    <font>
      <sz val="10"/>
      <color indexed="8"/>
      <name val="Wingdings"/>
    </font>
    <font>
      <i/>
      <sz val="10"/>
      <color indexed="8"/>
      <name val="Helvetica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14" fontId="0" fillId="0" borderId="0" xfId="0" applyNumberFormat="1"/>
    <xf numFmtId="0" fontId="1" fillId="0" borderId="2" xfId="0" applyFont="1" applyFill="1" applyBorder="1" applyAlignment="1">
      <alignment horizontal="left" vertical="top" wrapText="1"/>
    </xf>
    <xf numFmtId="3" fontId="1" fillId="2" borderId="2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14" fontId="1" fillId="2" borderId="6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4" fontId="0" fillId="0" borderId="8" xfId="0" applyNumberFormat="1" applyBorder="1" applyAlignment="1">
      <alignment horizontal="center" vertical="top"/>
    </xf>
    <xf numFmtId="14" fontId="0" fillId="2" borderId="9" xfId="0" applyNumberFormat="1" applyFill="1" applyBorder="1" applyAlignment="1">
      <alignment horizontal="center" vertical="top"/>
    </xf>
    <xf numFmtId="14" fontId="0" fillId="0" borderId="9" xfId="0" applyNumberFormat="1" applyBorder="1" applyAlignment="1">
      <alignment horizontal="center" vertical="top"/>
    </xf>
    <xf numFmtId="14" fontId="0" fillId="0" borderId="10" xfId="0" applyNumberFormat="1" applyBorder="1" applyAlignment="1">
      <alignment horizontal="center" vertical="top"/>
    </xf>
    <xf numFmtId="14" fontId="1" fillId="2" borderId="11" xfId="0" applyNumberFormat="1" applyFont="1" applyFill="1" applyBorder="1" applyAlignment="1">
      <alignment horizontal="center" vertical="top" wrapText="1"/>
    </xf>
    <xf numFmtId="14" fontId="1" fillId="0" borderId="11" xfId="0" applyNumberFormat="1" applyFont="1" applyFill="1" applyBorder="1" applyAlignment="1">
      <alignment horizontal="center" vertical="top" wrapText="1"/>
    </xf>
    <xf numFmtId="3" fontId="1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14" fontId="1" fillId="3" borderId="2" xfId="0" applyNumberFormat="1" applyFont="1" applyFill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  <xf numFmtId="0" fontId="0" fillId="3" borderId="0" xfId="0" applyFill="1"/>
    <xf numFmtId="0" fontId="0" fillId="2" borderId="0" xfId="0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1.xml"/><Relationship Id="rId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723433-BA07-42EC-87BF-67EFD36CAF21}" diskRevisions="1" revisionId="106" version="3">
  <header guid="{2C59377E-AA1D-4D3C-AFD7-E5CB6EF2DFB7}" dateTime="2022-06-07T14:12:39" maxSheetId="3" userName="Hari Caroline, FIN-KAIO-BR-R" r:id="rId5">
    <sheetIdMap count="2">
      <sheetId val="1"/>
      <sheetId val="2"/>
    </sheetIdMap>
  </header>
  <header guid="{BF723433-BA07-42EC-87BF-67EFD36CAF21}" dateTime="2022-06-07T14:12:46" maxSheetId="3" userName="Hari Caroline, FIN-KAIO-BR-R" r:id="rId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5DB5576-8370-4928-A0D5-357B5F3B42E5}" action="delete"/>
  <rdn rId="0" localSheetId="1" customView="1" name="Z_C5DB5576_8370_4928_A0D5_357B5F3B42E5_.wvu.Cols" hidden="1" oldHidden="1">
    <formula>Terminplan!$A:$A</formula>
    <oldFormula>Terminplan!$A:$A</oldFormula>
  </rdn>
  <rcv guid="{C5DB5576-8370-4928-A0D5-357B5F3B42E5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5DB5576_8370_4928_A0D5_357B5F3B42E5_.wvu.Cols" hidden="1" oldHidden="1">
    <formula>Terminplan!$A:$A</formula>
  </rdn>
  <rcv guid="{C5DB5576-8370-4928-A0D5-357B5F3B42E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topLeftCell="B36" zoomScale="115" zoomScaleNormal="115" workbookViewId="0">
      <selection activeCell="H41" sqref="H41"/>
    </sheetView>
  </sheetViews>
  <sheetFormatPr baseColWidth="10" defaultColWidth="8.85546875" defaultRowHeight="12.75"/>
  <cols>
    <col min="1" max="1" width="4.28515625" hidden="1" customWidth="1"/>
    <col min="2" max="2" width="40.42578125" customWidth="1"/>
    <col min="3" max="3" width="11.5703125" customWidth="1"/>
    <col min="4" max="4" width="14" customWidth="1"/>
    <col min="5" max="6" width="4.28515625" customWidth="1"/>
    <col min="7" max="7" width="28.28515625" customWidth="1"/>
    <col min="8" max="8" width="40.42578125" customWidth="1"/>
    <col min="9" max="9" width="26" customWidth="1"/>
    <col min="10" max="11" width="11.5703125" customWidth="1"/>
    <col min="12" max="12" width="14.42578125" customWidth="1"/>
    <col min="13" max="13" width="10.140625" customWidth="1"/>
    <col min="14" max="17" width="14.42578125" customWidth="1"/>
  </cols>
  <sheetData>
    <row r="1" spans="1:17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6">
        <v>0</v>
      </c>
      <c r="B2" s="4" t="s">
        <v>17</v>
      </c>
      <c r="C2" s="37">
        <v>44531</v>
      </c>
      <c r="D2" s="34">
        <f t="shared" ref="D2:D7" si="0">WORKDAY(C2,F2)</f>
        <v>44545</v>
      </c>
      <c r="E2" s="5"/>
      <c r="F2" s="5">
        <v>10</v>
      </c>
      <c r="G2" s="4" t="s">
        <v>75</v>
      </c>
      <c r="H2" s="4"/>
      <c r="I2" s="4"/>
      <c r="J2" s="7"/>
      <c r="K2" s="5"/>
      <c r="L2" s="7"/>
      <c r="M2" s="7" t="s">
        <v>18</v>
      </c>
      <c r="N2" s="7"/>
      <c r="O2" s="7"/>
      <c r="P2" s="5"/>
      <c r="Q2" s="8"/>
    </row>
    <row r="3" spans="1:17" ht="25.5">
      <c r="A3" s="11">
        <v>1</v>
      </c>
      <c r="B3" s="12" t="s">
        <v>19</v>
      </c>
      <c r="C3" s="38">
        <f>WORKDAY(D2,1)</f>
        <v>44546</v>
      </c>
      <c r="D3" s="35">
        <f t="shared" si="0"/>
        <v>44550</v>
      </c>
      <c r="E3" s="14"/>
      <c r="F3" s="14">
        <v>2</v>
      </c>
      <c r="G3" s="12" t="s">
        <v>75</v>
      </c>
      <c r="H3" s="12"/>
      <c r="I3" s="12" t="s">
        <v>17</v>
      </c>
      <c r="J3" s="15"/>
      <c r="K3" s="14"/>
      <c r="L3" s="15"/>
      <c r="M3" s="15" t="s">
        <v>18</v>
      </c>
      <c r="N3" s="15"/>
      <c r="O3" s="15"/>
      <c r="P3" s="14"/>
      <c r="Q3" s="16"/>
    </row>
    <row r="4" spans="1:17" ht="25.5">
      <c r="A4" s="6">
        <v>2</v>
      </c>
      <c r="B4" s="4" t="s">
        <v>22</v>
      </c>
      <c r="C4" s="39">
        <f>WORKDAY(D3,1)</f>
        <v>44551</v>
      </c>
      <c r="D4" s="36">
        <f t="shared" si="0"/>
        <v>44579</v>
      </c>
      <c r="E4" s="5"/>
      <c r="F4" s="5">
        <v>20</v>
      </c>
      <c r="G4" s="4" t="s">
        <v>21</v>
      </c>
      <c r="H4" s="4" t="s">
        <v>53</v>
      </c>
      <c r="I4" s="4"/>
      <c r="J4" s="7"/>
      <c r="K4" s="5"/>
      <c r="L4" s="7"/>
      <c r="M4" s="7" t="s">
        <v>18</v>
      </c>
      <c r="N4" s="7"/>
      <c r="O4" s="7"/>
      <c r="P4" s="5"/>
      <c r="Q4" s="8"/>
    </row>
    <row r="5" spans="1:17" ht="63.75">
      <c r="A5" s="11">
        <v>3</v>
      </c>
      <c r="B5" s="12" t="s">
        <v>23</v>
      </c>
      <c r="C5" s="38">
        <f>WORKDAY(D4,1)</f>
        <v>44580</v>
      </c>
      <c r="D5" s="35">
        <f t="shared" si="0"/>
        <v>44594</v>
      </c>
      <c r="E5" s="14"/>
      <c r="F5" s="14">
        <v>10</v>
      </c>
      <c r="G5" s="12" t="s">
        <v>75</v>
      </c>
      <c r="H5" s="12" t="s">
        <v>82</v>
      </c>
      <c r="I5" s="12"/>
      <c r="J5" s="15"/>
      <c r="K5" s="14" t="s">
        <v>20</v>
      </c>
      <c r="L5" s="15"/>
      <c r="M5" s="15" t="s">
        <v>18</v>
      </c>
      <c r="N5" s="15"/>
      <c r="O5" s="15"/>
      <c r="P5" s="14"/>
      <c r="Q5" s="16"/>
    </row>
    <row r="6" spans="1:17" ht="38.25">
      <c r="A6" s="6">
        <v>4</v>
      </c>
      <c r="B6" s="4" t="s">
        <v>24</v>
      </c>
      <c r="C6" s="39">
        <f>WORKDAY(D5,1)</f>
        <v>44595</v>
      </c>
      <c r="D6" s="36">
        <f t="shared" si="0"/>
        <v>44602</v>
      </c>
      <c r="E6" s="5"/>
      <c r="F6" s="5">
        <v>5</v>
      </c>
      <c r="G6" s="4" t="s">
        <v>75</v>
      </c>
      <c r="H6" s="4" t="s">
        <v>76</v>
      </c>
      <c r="I6" s="4"/>
      <c r="J6" s="7"/>
      <c r="K6" s="5"/>
      <c r="L6" s="7"/>
      <c r="M6" s="7" t="s">
        <v>18</v>
      </c>
      <c r="N6" s="7"/>
      <c r="O6" s="7"/>
      <c r="P6" s="5"/>
      <c r="Q6" s="8"/>
    </row>
    <row r="7" spans="1:17">
      <c r="A7" s="11">
        <v>5</v>
      </c>
      <c r="B7" s="12" t="s">
        <v>25</v>
      </c>
      <c r="C7" s="38">
        <f>WORKDAY(D4,1)</f>
        <v>44580</v>
      </c>
      <c r="D7" s="35">
        <f t="shared" si="0"/>
        <v>44594</v>
      </c>
      <c r="E7" s="14"/>
      <c r="F7" s="14">
        <v>10</v>
      </c>
      <c r="G7" s="12" t="s">
        <v>78</v>
      </c>
      <c r="H7" s="12"/>
      <c r="I7" s="12" t="s">
        <v>22</v>
      </c>
      <c r="J7" s="15"/>
      <c r="K7" s="14"/>
      <c r="L7" s="15"/>
      <c r="M7" s="15" t="s">
        <v>18</v>
      </c>
      <c r="N7" s="15"/>
      <c r="O7" s="15"/>
      <c r="P7" s="14"/>
      <c r="Q7" s="16"/>
    </row>
    <row r="8" spans="1:17" s="47" customFormat="1" ht="63.75">
      <c r="A8" s="40">
        <v>6</v>
      </c>
      <c r="B8" s="41" t="s">
        <v>26</v>
      </c>
      <c r="C8" s="42"/>
      <c r="D8" s="43">
        <f>WORKDAY(D7,F8)</f>
        <v>44595</v>
      </c>
      <c r="E8" s="42"/>
      <c r="F8" s="44">
        <v>1</v>
      </c>
      <c r="G8" s="41" t="s">
        <v>78</v>
      </c>
      <c r="H8" s="41" t="s">
        <v>66</v>
      </c>
      <c r="I8" s="41" t="s">
        <v>25</v>
      </c>
      <c r="J8" s="45" t="s">
        <v>18</v>
      </c>
      <c r="K8" s="42"/>
      <c r="L8" s="45"/>
      <c r="M8" s="45" t="s">
        <v>18</v>
      </c>
      <c r="N8" s="45"/>
      <c r="O8" s="45"/>
      <c r="P8" s="42"/>
      <c r="Q8" s="46"/>
    </row>
    <row r="9" spans="1:17" ht="25.5">
      <c r="A9" s="11">
        <v>7</v>
      </c>
      <c r="B9" s="12" t="s">
        <v>27</v>
      </c>
      <c r="C9" s="13">
        <f>WORKDAY(D8,1)</f>
        <v>44596</v>
      </c>
      <c r="D9" s="13">
        <f>WORKDAY(C9,F9)</f>
        <v>44652</v>
      </c>
      <c r="E9" s="14"/>
      <c r="F9" s="14">
        <v>40</v>
      </c>
      <c r="G9" s="12" t="s">
        <v>78</v>
      </c>
      <c r="H9" s="12" t="s">
        <v>28</v>
      </c>
      <c r="I9" s="12"/>
      <c r="J9" s="15"/>
      <c r="K9" s="14"/>
      <c r="L9" s="15"/>
      <c r="M9" s="15" t="s">
        <v>18</v>
      </c>
      <c r="N9" s="15"/>
      <c r="O9" s="15"/>
      <c r="P9" s="14"/>
      <c r="Q9" s="16"/>
    </row>
    <row r="10" spans="1:17" ht="25.5">
      <c r="A10" s="6">
        <v>8</v>
      </c>
      <c r="B10" s="4" t="s">
        <v>29</v>
      </c>
      <c r="C10" s="21">
        <f t="shared" ref="C10:C18" si="1">WORKDAY(D9,1)</f>
        <v>44655</v>
      </c>
      <c r="D10" s="21">
        <f t="shared" ref="D10:D18" si="2">WORKDAY(C10,F10)</f>
        <v>44657</v>
      </c>
      <c r="E10" s="5"/>
      <c r="F10" s="27">
        <v>2</v>
      </c>
      <c r="G10" s="4" t="s">
        <v>78</v>
      </c>
      <c r="H10" s="4"/>
      <c r="I10" s="4"/>
      <c r="J10" s="7"/>
      <c r="K10" s="5"/>
      <c r="L10" s="7"/>
      <c r="M10" s="7" t="s">
        <v>18</v>
      </c>
      <c r="N10" s="7"/>
      <c r="O10" s="7"/>
      <c r="P10" s="5"/>
      <c r="Q10" s="8"/>
    </row>
    <row r="11" spans="1:17" ht="38.25">
      <c r="A11" s="11">
        <v>9</v>
      </c>
      <c r="B11" s="12" t="s">
        <v>70</v>
      </c>
      <c r="C11" s="13">
        <f t="shared" si="1"/>
        <v>44658</v>
      </c>
      <c r="D11" s="13">
        <f t="shared" si="2"/>
        <v>44707</v>
      </c>
      <c r="E11" s="14"/>
      <c r="F11" s="28">
        <v>35</v>
      </c>
      <c r="G11" s="12" t="s">
        <v>78</v>
      </c>
      <c r="H11" s="12" t="s">
        <v>67</v>
      </c>
      <c r="I11" s="12" t="s">
        <v>26</v>
      </c>
      <c r="J11" s="15"/>
      <c r="K11" s="14"/>
      <c r="L11" s="15"/>
      <c r="M11" s="15" t="s">
        <v>18</v>
      </c>
      <c r="N11" s="15"/>
      <c r="O11" s="15"/>
      <c r="P11" s="14"/>
      <c r="Q11" s="16"/>
    </row>
    <row r="12" spans="1:17" ht="38.25">
      <c r="A12" s="17">
        <v>10</v>
      </c>
      <c r="B12" s="10" t="s">
        <v>31</v>
      </c>
      <c r="C12" s="21">
        <f t="shared" si="1"/>
        <v>44708</v>
      </c>
      <c r="D12" s="21">
        <f t="shared" si="2"/>
        <v>44711</v>
      </c>
      <c r="E12" s="18"/>
      <c r="F12" s="29">
        <v>1</v>
      </c>
      <c r="G12" s="10" t="s">
        <v>78</v>
      </c>
      <c r="H12" s="10" t="s">
        <v>71</v>
      </c>
      <c r="I12" s="10"/>
      <c r="J12" s="19"/>
      <c r="K12" s="18"/>
      <c r="L12" s="19"/>
      <c r="M12" s="19" t="s">
        <v>18</v>
      </c>
      <c r="N12" s="19"/>
      <c r="O12" s="19"/>
      <c r="P12" s="18"/>
      <c r="Q12" s="20"/>
    </row>
    <row r="13" spans="1:17" ht="25.5">
      <c r="A13" s="11">
        <v>11</v>
      </c>
      <c r="B13" s="12" t="s">
        <v>72</v>
      </c>
      <c r="C13" s="13">
        <f t="shared" si="1"/>
        <v>44712</v>
      </c>
      <c r="D13" s="13">
        <f t="shared" si="2"/>
        <v>44719</v>
      </c>
      <c r="E13" s="14"/>
      <c r="F13" s="28">
        <v>5</v>
      </c>
      <c r="G13" s="12" t="s">
        <v>32</v>
      </c>
      <c r="H13" s="12"/>
      <c r="I13" s="12"/>
      <c r="J13" s="15"/>
      <c r="K13" s="14"/>
      <c r="L13" s="15"/>
      <c r="M13" s="15" t="s">
        <v>18</v>
      </c>
      <c r="N13" s="15"/>
      <c r="O13" s="15"/>
      <c r="P13" s="14"/>
      <c r="Q13" s="16"/>
    </row>
    <row r="14" spans="1:17">
      <c r="A14" s="17">
        <v>12</v>
      </c>
      <c r="B14" s="10" t="s">
        <v>54</v>
      </c>
      <c r="C14" s="21">
        <f t="shared" si="1"/>
        <v>44720</v>
      </c>
      <c r="D14" s="21">
        <f t="shared" si="2"/>
        <v>44725</v>
      </c>
      <c r="E14" s="18"/>
      <c r="F14" s="29">
        <v>3</v>
      </c>
      <c r="G14" s="10" t="s">
        <v>78</v>
      </c>
      <c r="H14" s="10"/>
      <c r="I14" s="10"/>
      <c r="J14" s="19"/>
      <c r="K14" s="18"/>
      <c r="L14" s="19"/>
      <c r="M14" s="19" t="s">
        <v>18</v>
      </c>
      <c r="N14" s="19"/>
      <c r="O14" s="19"/>
      <c r="P14" s="18"/>
      <c r="Q14" s="20"/>
    </row>
    <row r="15" spans="1:17">
      <c r="A15" s="11">
        <v>13</v>
      </c>
      <c r="B15" s="12" t="s">
        <v>55</v>
      </c>
      <c r="C15" s="13">
        <f>WORKDAY(D13,1)</f>
        <v>44720</v>
      </c>
      <c r="D15" s="13">
        <f t="shared" si="2"/>
        <v>44734</v>
      </c>
      <c r="E15" s="14"/>
      <c r="F15" s="28">
        <v>10</v>
      </c>
      <c r="G15" s="12" t="s">
        <v>33</v>
      </c>
      <c r="H15" s="12"/>
      <c r="I15" s="12"/>
      <c r="J15" s="15"/>
      <c r="K15" s="14"/>
      <c r="L15" s="15"/>
      <c r="M15" s="15" t="s">
        <v>18</v>
      </c>
      <c r="N15" s="15"/>
      <c r="O15" s="15"/>
      <c r="P15" s="14"/>
      <c r="Q15" s="16"/>
    </row>
    <row r="16" spans="1:17" ht="25.5">
      <c r="A16" s="17">
        <v>14</v>
      </c>
      <c r="B16" s="10" t="s">
        <v>73</v>
      </c>
      <c r="C16" s="21">
        <f>WORKDAY(D14,1)</f>
        <v>44726</v>
      </c>
      <c r="D16" s="21">
        <f t="shared" si="2"/>
        <v>44728</v>
      </c>
      <c r="E16" s="18"/>
      <c r="F16" s="29">
        <v>2</v>
      </c>
      <c r="G16" s="10" t="s">
        <v>78</v>
      </c>
      <c r="H16" s="10"/>
      <c r="I16" s="10"/>
      <c r="J16" s="19"/>
      <c r="K16" s="18"/>
      <c r="L16" s="19"/>
      <c r="M16" s="19" t="s">
        <v>18</v>
      </c>
      <c r="N16" s="19"/>
      <c r="O16" s="19"/>
      <c r="P16" s="18"/>
      <c r="Q16" s="20"/>
    </row>
    <row r="17" spans="1:17" ht="25.5">
      <c r="A17" s="11">
        <v>15</v>
      </c>
      <c r="B17" s="12" t="s">
        <v>74</v>
      </c>
      <c r="C17" s="13">
        <f t="shared" si="1"/>
        <v>44729</v>
      </c>
      <c r="D17" s="13">
        <f t="shared" si="2"/>
        <v>44736</v>
      </c>
      <c r="E17" s="14"/>
      <c r="F17" s="28">
        <v>5</v>
      </c>
      <c r="G17" s="12" t="s">
        <v>75</v>
      </c>
      <c r="H17" s="12"/>
      <c r="I17" s="12" t="s">
        <v>73</v>
      </c>
      <c r="J17" s="15"/>
      <c r="K17" s="14"/>
      <c r="L17" s="15"/>
      <c r="M17" s="15" t="s">
        <v>18</v>
      </c>
      <c r="N17" s="15"/>
      <c r="O17" s="15"/>
      <c r="P17" s="14"/>
      <c r="Q17" s="16"/>
    </row>
    <row r="18" spans="1:17">
      <c r="A18" s="17">
        <v>16</v>
      </c>
      <c r="B18" s="10" t="s">
        <v>34</v>
      </c>
      <c r="C18" s="21">
        <f t="shared" si="1"/>
        <v>44739</v>
      </c>
      <c r="D18" s="21">
        <f t="shared" si="2"/>
        <v>44740</v>
      </c>
      <c r="E18" s="18"/>
      <c r="F18" s="29">
        <v>1</v>
      </c>
      <c r="G18" s="10" t="s">
        <v>78</v>
      </c>
      <c r="H18" s="10"/>
      <c r="I18" s="10"/>
      <c r="J18" s="19"/>
      <c r="K18" s="18"/>
      <c r="L18" s="19"/>
      <c r="M18" s="19" t="s">
        <v>18</v>
      </c>
      <c r="N18" s="19"/>
      <c r="O18" s="19"/>
      <c r="P18" s="18"/>
      <c r="Q18" s="20"/>
    </row>
    <row r="19" spans="1:17" s="48" customFormat="1">
      <c r="A19" s="11">
        <v>17</v>
      </c>
      <c r="B19" s="12" t="s">
        <v>35</v>
      </c>
      <c r="C19" s="13"/>
      <c r="D19" s="13">
        <f>WORKDAY(D18,F19)</f>
        <v>44741</v>
      </c>
      <c r="E19" s="14"/>
      <c r="F19" s="28">
        <v>1</v>
      </c>
      <c r="G19" s="12" t="s">
        <v>78</v>
      </c>
      <c r="H19" s="12"/>
      <c r="I19" s="12"/>
      <c r="J19" s="15" t="s">
        <v>18</v>
      </c>
      <c r="K19" s="14"/>
      <c r="L19" s="15"/>
      <c r="M19" s="15" t="s">
        <v>18</v>
      </c>
      <c r="N19" s="15"/>
      <c r="O19" s="15" t="s">
        <v>18</v>
      </c>
      <c r="P19" s="14"/>
      <c r="Q19" s="16"/>
    </row>
    <row r="20" spans="1:17">
      <c r="A20" s="17">
        <v>18</v>
      </c>
      <c r="B20" s="10" t="s">
        <v>36</v>
      </c>
      <c r="C20" s="21">
        <f>WORKDAY(D19,1)</f>
        <v>44742</v>
      </c>
      <c r="D20" s="21">
        <f>C20+E20</f>
        <v>44762</v>
      </c>
      <c r="E20" s="18">
        <v>20</v>
      </c>
      <c r="F20" s="18"/>
      <c r="G20" s="10"/>
      <c r="H20" s="10" t="s">
        <v>56</v>
      </c>
      <c r="I20" s="10" t="s">
        <v>35</v>
      </c>
      <c r="J20" s="19"/>
      <c r="K20" s="18"/>
      <c r="L20" s="19"/>
      <c r="M20" s="19" t="s">
        <v>18</v>
      </c>
      <c r="N20" s="19"/>
      <c r="O20" s="19" t="s">
        <v>18</v>
      </c>
      <c r="P20" s="18"/>
      <c r="Q20" s="20"/>
    </row>
    <row r="21" spans="1:17">
      <c r="A21" s="11">
        <v>19</v>
      </c>
      <c r="B21" s="12" t="s">
        <v>37</v>
      </c>
      <c r="C21" s="13">
        <f>WORKDAY(D19,1)</f>
        <v>44742</v>
      </c>
      <c r="D21" s="13">
        <f>C21+E21</f>
        <v>44782</v>
      </c>
      <c r="E21" s="28">
        <v>40</v>
      </c>
      <c r="F21" s="14"/>
      <c r="G21" s="12" t="s">
        <v>38</v>
      </c>
      <c r="H21" s="12" t="s">
        <v>57</v>
      </c>
      <c r="I21" s="12" t="s">
        <v>35</v>
      </c>
      <c r="J21" s="15"/>
      <c r="K21" s="14"/>
      <c r="L21" s="15"/>
      <c r="M21" s="15"/>
      <c r="N21" s="15" t="s">
        <v>18</v>
      </c>
      <c r="O21" s="15"/>
      <c r="P21" s="14"/>
      <c r="Q21" s="16"/>
    </row>
    <row r="22" spans="1:17" ht="25.5">
      <c r="A22" s="17">
        <v>20</v>
      </c>
      <c r="B22" s="10" t="s">
        <v>39</v>
      </c>
      <c r="C22" s="21">
        <f>WORKDAY(D19,1)</f>
        <v>44742</v>
      </c>
      <c r="D22" s="21">
        <f>C22+E22</f>
        <v>44752</v>
      </c>
      <c r="E22" s="29">
        <v>10</v>
      </c>
      <c r="F22" s="18"/>
      <c r="G22" s="10" t="s">
        <v>79</v>
      </c>
      <c r="H22" s="10" t="s">
        <v>58</v>
      </c>
      <c r="I22" s="10"/>
      <c r="J22" s="19"/>
      <c r="K22" s="18"/>
      <c r="L22" s="19"/>
      <c r="M22" s="19"/>
      <c r="N22" s="19"/>
      <c r="O22" s="19" t="s">
        <v>18</v>
      </c>
      <c r="P22" s="18"/>
      <c r="Q22" s="20"/>
    </row>
    <row r="23" spans="1:17" ht="25.5">
      <c r="A23" s="11">
        <v>21</v>
      </c>
      <c r="B23" s="12" t="s">
        <v>40</v>
      </c>
      <c r="C23" s="13">
        <f>WORKDAY(D22,1)</f>
        <v>44753</v>
      </c>
      <c r="D23" s="13">
        <f>WORKDAY(C23,F23)</f>
        <v>44760</v>
      </c>
      <c r="E23" s="14"/>
      <c r="F23" s="28">
        <v>5</v>
      </c>
      <c r="G23" s="12" t="s">
        <v>30</v>
      </c>
      <c r="H23" s="12" t="s">
        <v>68</v>
      </c>
      <c r="I23" s="12" t="s">
        <v>102</v>
      </c>
      <c r="J23" s="15"/>
      <c r="K23" s="14"/>
      <c r="L23" s="15"/>
      <c r="M23" s="15" t="s">
        <v>18</v>
      </c>
      <c r="N23" s="15"/>
      <c r="O23" s="15"/>
      <c r="P23" s="14"/>
      <c r="Q23" s="16"/>
    </row>
    <row r="24" spans="1:17">
      <c r="A24" s="17">
        <v>22</v>
      </c>
      <c r="B24" s="10" t="s">
        <v>52</v>
      </c>
      <c r="C24" s="21">
        <f>WORKDAY(D23,1)</f>
        <v>44761</v>
      </c>
      <c r="D24" s="21">
        <f>WORKDAY(C24,F24)</f>
        <v>44762</v>
      </c>
      <c r="E24" s="18"/>
      <c r="F24" s="29">
        <v>1</v>
      </c>
      <c r="G24" s="10" t="s">
        <v>78</v>
      </c>
      <c r="H24" s="10"/>
      <c r="I24" s="10"/>
      <c r="J24" s="19"/>
      <c r="K24" s="18"/>
      <c r="L24" s="19"/>
      <c r="M24" s="19" t="s">
        <v>18</v>
      </c>
      <c r="N24" s="19"/>
      <c r="O24" s="19"/>
      <c r="P24" s="18"/>
      <c r="Q24" s="20"/>
    </row>
    <row r="25" spans="1:17" ht="25.5">
      <c r="A25" s="11">
        <v>23</v>
      </c>
      <c r="B25" s="12" t="s">
        <v>41</v>
      </c>
      <c r="C25" s="13">
        <f>WORKDAY(D21,1)</f>
        <v>44783</v>
      </c>
      <c r="D25" s="13">
        <f>WORKDAY(C25,F25)</f>
        <v>44790</v>
      </c>
      <c r="E25" s="14"/>
      <c r="F25" s="28">
        <v>5</v>
      </c>
      <c r="G25" s="12" t="s">
        <v>78</v>
      </c>
      <c r="H25" s="12" t="s">
        <v>59</v>
      </c>
      <c r="I25" s="12" t="s">
        <v>37</v>
      </c>
      <c r="J25" s="15"/>
      <c r="K25" s="14"/>
      <c r="L25" s="15"/>
      <c r="M25" s="15" t="s">
        <v>18</v>
      </c>
      <c r="N25" s="15"/>
      <c r="O25" s="15"/>
      <c r="P25" s="14"/>
      <c r="Q25" s="16"/>
    </row>
    <row r="26" spans="1:17" s="49" customFormat="1" ht="38.25">
      <c r="A26" s="17">
        <v>24</v>
      </c>
      <c r="B26" s="10" t="s">
        <v>62</v>
      </c>
      <c r="C26" s="21"/>
      <c r="D26" s="21">
        <f>WORKDAY(D25,F26)</f>
        <v>44791</v>
      </c>
      <c r="E26" s="18"/>
      <c r="F26" s="29">
        <v>1</v>
      </c>
      <c r="G26" s="10" t="s">
        <v>78</v>
      </c>
      <c r="H26" s="10" t="s">
        <v>77</v>
      </c>
      <c r="I26" s="10"/>
      <c r="J26" s="19" t="s">
        <v>18</v>
      </c>
      <c r="K26" s="18"/>
      <c r="L26" s="19"/>
      <c r="M26" s="19" t="s">
        <v>18</v>
      </c>
      <c r="N26" s="19"/>
      <c r="O26" s="19"/>
      <c r="P26" s="18"/>
      <c r="Q26" s="20"/>
    </row>
    <row r="27" spans="1:17" ht="38.25">
      <c r="A27" s="11">
        <v>25</v>
      </c>
      <c r="B27" s="12" t="s">
        <v>61</v>
      </c>
      <c r="C27" s="13">
        <f>WORKDAY(D26,1)</f>
        <v>44792</v>
      </c>
      <c r="D27" s="13">
        <f>WORKDAY(C27,F27)</f>
        <v>44806</v>
      </c>
      <c r="E27" s="14"/>
      <c r="F27" s="14">
        <v>10</v>
      </c>
      <c r="G27" s="12" t="s">
        <v>30</v>
      </c>
      <c r="H27" s="12"/>
      <c r="I27" s="12" t="s">
        <v>60</v>
      </c>
      <c r="J27" s="15"/>
      <c r="K27" s="14"/>
      <c r="L27" s="15"/>
      <c r="M27" s="15" t="s">
        <v>18</v>
      </c>
      <c r="N27" s="15"/>
      <c r="O27" s="15"/>
      <c r="P27" s="14"/>
      <c r="Q27" s="16"/>
    </row>
    <row r="28" spans="1:17" ht="25.5">
      <c r="A28" s="17">
        <v>26</v>
      </c>
      <c r="B28" s="10" t="s">
        <v>42</v>
      </c>
      <c r="C28" s="21">
        <f t="shared" ref="C28:C40" si="3">WORKDAY(D27,1)</f>
        <v>44809</v>
      </c>
      <c r="D28" s="21">
        <f t="shared" ref="D28:D40" si="4">WORKDAY(C28,F28)</f>
        <v>44823</v>
      </c>
      <c r="E28" s="18"/>
      <c r="F28" s="29">
        <v>10</v>
      </c>
      <c r="G28" s="10" t="s">
        <v>80</v>
      </c>
      <c r="H28" s="10" t="s">
        <v>43</v>
      </c>
      <c r="I28" s="10"/>
      <c r="J28" s="19"/>
      <c r="K28" s="18"/>
      <c r="L28" s="19"/>
      <c r="M28" s="19" t="s">
        <v>18</v>
      </c>
      <c r="N28" s="19"/>
      <c r="O28" s="19"/>
      <c r="P28" s="18"/>
      <c r="Q28" s="20"/>
    </row>
    <row r="29" spans="1:17" ht="38.25">
      <c r="A29" s="11">
        <v>27</v>
      </c>
      <c r="B29" s="12" t="s">
        <v>84</v>
      </c>
      <c r="C29" s="13">
        <f t="shared" si="3"/>
        <v>44824</v>
      </c>
      <c r="D29" s="13">
        <f t="shared" si="4"/>
        <v>44845</v>
      </c>
      <c r="E29" s="14"/>
      <c r="F29" s="28">
        <v>15</v>
      </c>
      <c r="G29" s="12" t="s">
        <v>30</v>
      </c>
      <c r="H29" s="12"/>
      <c r="I29" s="12" t="s">
        <v>63</v>
      </c>
      <c r="J29" s="15"/>
      <c r="K29" s="14"/>
      <c r="L29" s="15"/>
      <c r="M29" s="15" t="s">
        <v>18</v>
      </c>
      <c r="N29" s="15"/>
      <c r="O29" s="15"/>
      <c r="P29" s="14"/>
      <c r="Q29" s="16"/>
    </row>
    <row r="30" spans="1:17" ht="25.5">
      <c r="A30" s="17">
        <v>28</v>
      </c>
      <c r="B30" s="10" t="s">
        <v>44</v>
      </c>
      <c r="C30" s="21">
        <f t="shared" si="3"/>
        <v>44846</v>
      </c>
      <c r="D30" s="21">
        <f t="shared" si="4"/>
        <v>44847</v>
      </c>
      <c r="E30" s="18"/>
      <c r="F30" s="29">
        <v>1</v>
      </c>
      <c r="G30" s="10" t="s">
        <v>30</v>
      </c>
      <c r="H30" s="10" t="s">
        <v>69</v>
      </c>
      <c r="I30" s="10"/>
      <c r="J30" s="19"/>
      <c r="K30" s="18"/>
      <c r="L30" s="19"/>
      <c r="M30" s="19" t="s">
        <v>18</v>
      </c>
      <c r="N30" s="19"/>
      <c r="O30" s="19"/>
      <c r="P30" s="18"/>
      <c r="Q30" s="20"/>
    </row>
    <row r="31" spans="1:17" ht="25.5">
      <c r="A31" s="11">
        <v>29</v>
      </c>
      <c r="B31" s="12" t="s">
        <v>85</v>
      </c>
      <c r="C31" s="13">
        <f t="shared" si="3"/>
        <v>44848</v>
      </c>
      <c r="D31" s="13">
        <f t="shared" si="4"/>
        <v>44852</v>
      </c>
      <c r="E31" s="14"/>
      <c r="F31" s="28">
        <v>2</v>
      </c>
      <c r="G31" s="12" t="s">
        <v>78</v>
      </c>
      <c r="H31" s="12"/>
      <c r="I31" s="12"/>
      <c r="J31" s="15"/>
      <c r="K31" s="14"/>
      <c r="L31" s="15"/>
      <c r="M31" s="15" t="s">
        <v>18</v>
      </c>
      <c r="N31" s="15"/>
      <c r="O31" s="15"/>
      <c r="P31" s="14"/>
      <c r="Q31" s="16"/>
    </row>
    <row r="32" spans="1:17" ht="25.5">
      <c r="A32" s="17">
        <v>30</v>
      </c>
      <c r="B32" s="10" t="s">
        <v>86</v>
      </c>
      <c r="C32" s="21">
        <f t="shared" si="3"/>
        <v>44853</v>
      </c>
      <c r="D32" s="21">
        <f t="shared" si="4"/>
        <v>44860</v>
      </c>
      <c r="E32" s="18"/>
      <c r="F32" s="29">
        <v>5</v>
      </c>
      <c r="G32" s="10" t="s">
        <v>32</v>
      </c>
      <c r="H32" s="10"/>
      <c r="I32" s="10"/>
      <c r="J32" s="19"/>
      <c r="K32" s="18"/>
      <c r="L32" s="19"/>
      <c r="M32" s="19" t="s">
        <v>18</v>
      </c>
      <c r="N32" s="19"/>
      <c r="O32" s="19"/>
      <c r="P32" s="18"/>
      <c r="Q32" s="20"/>
    </row>
    <row r="33" spans="1:17" ht="25.5">
      <c r="A33" s="11">
        <v>31</v>
      </c>
      <c r="B33" s="12" t="s">
        <v>87</v>
      </c>
      <c r="C33" s="13">
        <f t="shared" si="3"/>
        <v>44861</v>
      </c>
      <c r="D33" s="13">
        <f t="shared" si="4"/>
        <v>44868</v>
      </c>
      <c r="E33" s="14"/>
      <c r="F33" s="28">
        <v>5</v>
      </c>
      <c r="G33" s="12" t="s">
        <v>75</v>
      </c>
      <c r="H33" s="12"/>
      <c r="I33" s="12"/>
      <c r="J33" s="15"/>
      <c r="K33" s="14"/>
      <c r="L33" s="15"/>
      <c r="M33" s="15" t="s">
        <v>18</v>
      </c>
      <c r="N33" s="15"/>
      <c r="O33" s="15"/>
      <c r="P33" s="14"/>
      <c r="Q33" s="16"/>
    </row>
    <row r="34" spans="1:17" ht="38.25">
      <c r="A34" s="17">
        <v>32</v>
      </c>
      <c r="B34" s="10" t="s">
        <v>45</v>
      </c>
      <c r="C34" s="21">
        <f t="shared" si="3"/>
        <v>44869</v>
      </c>
      <c r="D34" s="21">
        <f t="shared" si="4"/>
        <v>44872</v>
      </c>
      <c r="E34" s="18"/>
      <c r="F34" s="29">
        <v>1</v>
      </c>
      <c r="G34" s="10" t="s">
        <v>78</v>
      </c>
      <c r="H34" s="10"/>
      <c r="I34" s="10" t="s">
        <v>87</v>
      </c>
      <c r="J34" s="19"/>
      <c r="K34" s="18"/>
      <c r="L34" s="19"/>
      <c r="M34" s="19" t="s">
        <v>18</v>
      </c>
      <c r="N34" s="19"/>
      <c r="O34" s="19"/>
      <c r="P34" s="18"/>
      <c r="Q34" s="20"/>
    </row>
    <row r="35" spans="1:17">
      <c r="A35" s="11">
        <v>33</v>
      </c>
      <c r="B35" s="12" t="s">
        <v>46</v>
      </c>
      <c r="C35" s="13">
        <f t="shared" si="3"/>
        <v>44873</v>
      </c>
      <c r="D35" s="13">
        <f t="shared" si="4"/>
        <v>44888</v>
      </c>
      <c r="E35" s="14"/>
      <c r="F35" s="28">
        <v>11</v>
      </c>
      <c r="G35" s="12" t="s">
        <v>38</v>
      </c>
      <c r="H35" s="12"/>
      <c r="I35" s="12"/>
      <c r="J35" s="15"/>
      <c r="K35" s="14"/>
      <c r="L35" s="15"/>
      <c r="M35" s="15" t="s">
        <v>18</v>
      </c>
      <c r="N35" s="15"/>
      <c r="O35" s="15"/>
      <c r="P35" s="14"/>
      <c r="Q35" s="16"/>
    </row>
    <row r="36" spans="1:17" ht="25.5">
      <c r="A36" s="17">
        <v>34</v>
      </c>
      <c r="B36" s="10" t="s">
        <v>47</v>
      </c>
      <c r="C36" s="21">
        <f t="shared" si="3"/>
        <v>44889</v>
      </c>
      <c r="D36" s="21">
        <f t="shared" si="4"/>
        <v>44896</v>
      </c>
      <c r="E36" s="18"/>
      <c r="F36" s="29">
        <v>5</v>
      </c>
      <c r="G36" s="10" t="s">
        <v>80</v>
      </c>
      <c r="H36" s="10" t="s">
        <v>64</v>
      </c>
      <c r="I36" s="10"/>
      <c r="J36" s="19"/>
      <c r="K36" s="18"/>
      <c r="L36" s="19"/>
      <c r="M36" s="19" t="s">
        <v>18</v>
      </c>
      <c r="N36" s="19"/>
      <c r="O36" s="19"/>
      <c r="P36" s="18"/>
      <c r="Q36" s="20"/>
    </row>
    <row r="37" spans="1:17">
      <c r="A37" s="11">
        <v>35</v>
      </c>
      <c r="B37" s="12" t="s">
        <v>48</v>
      </c>
      <c r="C37" s="13">
        <f t="shared" si="3"/>
        <v>44897</v>
      </c>
      <c r="D37" s="13">
        <f t="shared" si="4"/>
        <v>44900</v>
      </c>
      <c r="E37" s="14"/>
      <c r="F37" s="28">
        <v>1</v>
      </c>
      <c r="G37" s="12" t="s">
        <v>65</v>
      </c>
      <c r="H37" s="12"/>
      <c r="I37" s="12"/>
      <c r="J37" s="15"/>
      <c r="K37" s="14"/>
      <c r="L37" s="15"/>
      <c r="M37" s="15" t="s">
        <v>18</v>
      </c>
      <c r="N37" s="15"/>
      <c r="O37" s="15"/>
      <c r="P37" s="14"/>
      <c r="Q37" s="16"/>
    </row>
    <row r="38" spans="1:17" ht="25.5">
      <c r="A38" s="17">
        <v>36</v>
      </c>
      <c r="B38" s="10" t="s">
        <v>88</v>
      </c>
      <c r="C38" s="21">
        <f t="shared" si="3"/>
        <v>44901</v>
      </c>
      <c r="D38" s="21">
        <f t="shared" si="4"/>
        <v>44903</v>
      </c>
      <c r="E38" s="18"/>
      <c r="F38" s="29">
        <v>2</v>
      </c>
      <c r="G38" s="10" t="s">
        <v>78</v>
      </c>
      <c r="H38" s="10"/>
      <c r="I38" s="10"/>
      <c r="J38" s="19"/>
      <c r="K38" s="18"/>
      <c r="L38" s="19"/>
      <c r="M38" s="19" t="s">
        <v>18</v>
      </c>
      <c r="N38" s="19"/>
      <c r="O38" s="19"/>
      <c r="P38" s="18"/>
      <c r="Q38" s="20"/>
    </row>
    <row r="39" spans="1:17">
      <c r="A39" s="11">
        <v>37</v>
      </c>
      <c r="B39" s="12" t="s">
        <v>89</v>
      </c>
      <c r="C39" s="13">
        <f t="shared" si="3"/>
        <v>44904</v>
      </c>
      <c r="D39" s="13">
        <f t="shared" si="4"/>
        <v>44909</v>
      </c>
      <c r="E39" s="14"/>
      <c r="F39" s="14">
        <v>3</v>
      </c>
      <c r="G39" s="12" t="s">
        <v>32</v>
      </c>
      <c r="H39" s="12"/>
      <c r="I39" s="12"/>
      <c r="J39" s="15"/>
      <c r="K39" s="14"/>
      <c r="L39" s="15"/>
      <c r="M39" s="15" t="s">
        <v>18</v>
      </c>
      <c r="N39" s="15"/>
      <c r="O39" s="15"/>
      <c r="P39" s="14"/>
      <c r="Q39" s="16"/>
    </row>
    <row r="40" spans="1:17" ht="38.25">
      <c r="A40" s="17">
        <v>38</v>
      </c>
      <c r="B40" s="10" t="s">
        <v>90</v>
      </c>
      <c r="C40" s="21">
        <f t="shared" si="3"/>
        <v>44910</v>
      </c>
      <c r="D40" s="21">
        <f t="shared" si="4"/>
        <v>44917</v>
      </c>
      <c r="E40" s="18"/>
      <c r="F40" s="29">
        <v>5</v>
      </c>
      <c r="G40" s="10" t="s">
        <v>75</v>
      </c>
      <c r="H40" s="10" t="s">
        <v>91</v>
      </c>
      <c r="I40" s="10"/>
      <c r="J40" s="19"/>
      <c r="K40" s="18"/>
      <c r="L40" s="19"/>
      <c r="M40" s="19" t="s">
        <v>18</v>
      </c>
      <c r="N40" s="19"/>
      <c r="O40" s="19"/>
      <c r="P40" s="18"/>
      <c r="Q40" s="20"/>
    </row>
    <row r="41" spans="1:17" s="48" customFormat="1" ht="57.75" customHeight="1">
      <c r="A41" s="11">
        <v>40</v>
      </c>
      <c r="B41" s="12" t="s">
        <v>49</v>
      </c>
      <c r="C41" s="13">
        <f>WORKDAY(D40,1)</f>
        <v>44918</v>
      </c>
      <c r="D41" s="13">
        <f>WORKDAY(C41,F41)</f>
        <v>44922</v>
      </c>
      <c r="E41" s="14"/>
      <c r="F41" s="28">
        <v>2</v>
      </c>
      <c r="G41" s="12" t="s">
        <v>96</v>
      </c>
      <c r="H41" s="12" t="s">
        <v>92</v>
      </c>
      <c r="I41" s="12" t="s">
        <v>90</v>
      </c>
      <c r="J41" s="15"/>
      <c r="K41" s="14"/>
      <c r="L41" s="15"/>
      <c r="M41" s="15" t="s">
        <v>18</v>
      </c>
      <c r="N41" s="15"/>
      <c r="O41" s="15"/>
      <c r="P41" s="14"/>
      <c r="Q41" s="16"/>
    </row>
    <row r="42" spans="1:17" s="49" customFormat="1" ht="25.5">
      <c r="A42" s="17">
        <v>39</v>
      </c>
      <c r="B42" s="10" t="s">
        <v>95</v>
      </c>
      <c r="C42" s="21">
        <f>WORKDAY(D41,1)</f>
        <v>44923</v>
      </c>
      <c r="D42" s="21">
        <f>WORKDAY(C42,F42)</f>
        <v>44924</v>
      </c>
      <c r="E42" s="18"/>
      <c r="F42" s="29">
        <v>1</v>
      </c>
      <c r="G42" s="10" t="s">
        <v>78</v>
      </c>
      <c r="H42" s="10"/>
      <c r="I42" s="10"/>
      <c r="J42" s="19" t="s">
        <v>18</v>
      </c>
      <c r="K42" s="18"/>
      <c r="L42" s="19"/>
      <c r="M42" s="19" t="s">
        <v>18</v>
      </c>
      <c r="N42" s="19"/>
      <c r="O42" s="19"/>
      <c r="P42" s="18"/>
      <c r="Q42" s="20"/>
    </row>
    <row r="43" spans="1:17" s="48" customFormat="1" ht="114.75">
      <c r="A43" s="11">
        <v>42</v>
      </c>
      <c r="B43" s="12" t="s">
        <v>50</v>
      </c>
      <c r="C43" s="13">
        <f>D42+1</f>
        <v>44925</v>
      </c>
      <c r="D43" s="13">
        <f>C43+E43</f>
        <v>44945</v>
      </c>
      <c r="E43" s="14">
        <v>20</v>
      </c>
      <c r="F43" s="14"/>
      <c r="G43" s="12"/>
      <c r="H43" s="12" t="s">
        <v>93</v>
      </c>
      <c r="I43" s="12" t="s">
        <v>95</v>
      </c>
      <c r="J43" s="15"/>
      <c r="K43" s="14"/>
      <c r="L43" s="15"/>
      <c r="M43" s="15"/>
      <c r="N43" s="15"/>
      <c r="O43" s="15" t="s">
        <v>18</v>
      </c>
      <c r="P43" s="14"/>
      <c r="Q43" s="16"/>
    </row>
    <row r="44" spans="1:17" s="49" customFormat="1" ht="51">
      <c r="A44" s="17">
        <v>41</v>
      </c>
      <c r="B44" s="10" t="s">
        <v>97</v>
      </c>
      <c r="C44" s="21">
        <f>WORKDAY(D41,1)</f>
        <v>44923</v>
      </c>
      <c r="D44" s="21">
        <f>WORKDAY(C44,F44)</f>
        <v>44951</v>
      </c>
      <c r="E44" s="18"/>
      <c r="F44" s="29">
        <v>20</v>
      </c>
      <c r="G44" s="10" t="s">
        <v>81</v>
      </c>
      <c r="H44" s="10" t="s">
        <v>94</v>
      </c>
      <c r="I44" s="10" t="s">
        <v>95</v>
      </c>
      <c r="J44" s="19"/>
      <c r="K44" s="18"/>
      <c r="L44" s="19"/>
      <c r="M44" s="19" t="s">
        <v>18</v>
      </c>
      <c r="N44" s="19"/>
      <c r="O44" s="19"/>
      <c r="P44" s="18"/>
      <c r="Q44" s="20"/>
    </row>
    <row r="45" spans="1:17" s="48" customFormat="1" ht="38.25">
      <c r="A45" s="11">
        <v>43</v>
      </c>
      <c r="B45" s="12" t="s">
        <v>99</v>
      </c>
      <c r="C45" s="13">
        <f>WORKDAY(D42,1)</f>
        <v>44925</v>
      </c>
      <c r="D45" s="13">
        <f>WORKDAY(C45,F45)</f>
        <v>44939</v>
      </c>
      <c r="E45" s="14"/>
      <c r="F45" s="28">
        <v>10</v>
      </c>
      <c r="G45" s="12" t="s">
        <v>30</v>
      </c>
      <c r="H45" s="12" t="s">
        <v>100</v>
      </c>
      <c r="I45" s="12" t="s">
        <v>95</v>
      </c>
      <c r="J45" s="15"/>
      <c r="K45" s="14"/>
      <c r="L45" s="15"/>
      <c r="M45" s="15" t="s">
        <v>18</v>
      </c>
      <c r="N45" s="15"/>
      <c r="O45" s="15"/>
      <c r="P45" s="14"/>
      <c r="Q45" s="16"/>
    </row>
    <row r="46" spans="1:17" s="49" customFormat="1" ht="76.5">
      <c r="A46" s="17">
        <v>45</v>
      </c>
      <c r="B46" s="10" t="s">
        <v>51</v>
      </c>
      <c r="C46" s="21">
        <f>WORKDAY(D43,2)</f>
        <v>44949</v>
      </c>
      <c r="D46" s="21">
        <f>WORKDAY(C46,F46)</f>
        <v>44963</v>
      </c>
      <c r="E46" s="18"/>
      <c r="F46" s="29">
        <v>10</v>
      </c>
      <c r="G46" s="10" t="s">
        <v>83</v>
      </c>
      <c r="H46" s="10" t="s">
        <v>98</v>
      </c>
      <c r="I46" s="10" t="s">
        <v>97</v>
      </c>
      <c r="J46" s="19"/>
      <c r="K46" s="18"/>
      <c r="L46" s="19"/>
      <c r="M46" s="19" t="s">
        <v>18</v>
      </c>
      <c r="N46" s="19"/>
      <c r="O46" s="19"/>
      <c r="P46" s="18"/>
      <c r="Q46" s="20"/>
    </row>
    <row r="47" spans="1:17" s="48" customFormat="1" ht="25.5">
      <c r="A47" s="22">
        <v>47</v>
      </c>
      <c r="B47" s="31" t="s">
        <v>101</v>
      </c>
      <c r="C47" s="32">
        <f>WORKDAY(D46,1)</f>
        <v>44964</v>
      </c>
      <c r="D47" s="32">
        <f>WORKDAY(C47,F47)</f>
        <v>44971</v>
      </c>
      <c r="E47" s="33"/>
      <c r="F47" s="30">
        <v>5</v>
      </c>
      <c r="G47" s="23" t="s">
        <v>78</v>
      </c>
      <c r="H47" s="23"/>
      <c r="I47" s="23"/>
      <c r="J47" s="25"/>
      <c r="K47" s="24"/>
      <c r="L47" s="25"/>
      <c r="M47" s="25" t="s">
        <v>18</v>
      </c>
      <c r="N47" s="25"/>
      <c r="O47" s="25"/>
      <c r="P47" s="24"/>
      <c r="Q47" s="26"/>
    </row>
  </sheetData>
  <customSheetViews>
    <customSheetView guid="{C5DB5576-8370-4928-A0D5-357B5F3B42E5}" scale="115" fitToPage="1" hiddenColumns="1" topLeftCell="B36">
      <selection activeCell="H41" sqref="H41"/>
      <pageMargins left="0.78740157499999996" right="0.78740157499999996" top="0.984251969" bottom="0.984251969" header="0.5" footer="0.5"/>
      <pageSetup paperSize="9" fitToHeight="1000" orientation="landscape" horizontalDpi="300" verticalDpi="300" r:id="rId1"/>
      <headerFooter alignWithMargins="0">
        <oddHeader>&amp;C&amp;LTerminplan&amp;RDecision Advisor</oddHeader>
        <oddFooter>&amp;CSeite &amp;P von &amp;N&amp;L&amp;R&amp;D / Daniel Oetterli</oddFooter>
      </headerFooter>
    </customSheetView>
    <customSheetView guid="{090337D6-21A9-443C-A854-3D62B0EC30DA}" scale="115" fitToPage="1" hiddenColumns="1" topLeftCell="B36">
      <selection activeCell="H41" sqref="H41"/>
      <pageMargins left="0.78740157499999996" right="0.78740157499999996" top="0.984251969" bottom="0.984251969" header="0.5" footer="0.5"/>
      <pageSetup paperSize="9" fitToHeight="1000" orientation="landscape" horizontalDpi="300" verticalDpi="300" r:id="rId2"/>
      <headerFooter alignWithMargins="0">
        <oddHeader>&amp;C&amp;LTerminplan&amp;RDecision Advisor</oddHeader>
        <oddFooter>&amp;CSeite &amp;P von &amp;N&amp;L&amp;R&amp;D / Daniel Oetterli</oddFooter>
      </headerFooter>
    </customSheetView>
    <customSheetView guid="{86B740EE-4634-40F6-8C8E-3BF2525C2934}" scale="85" fitToPage="1" hiddenColumns="1" topLeftCell="B1">
      <selection activeCell="H29" sqref="H29"/>
      <pageMargins left="0.78740157499999996" right="0.78740157499999996" top="0.984251969" bottom="0.984251969" header="0.5" footer="0.5"/>
      <pageSetup paperSize="9" fitToHeight="1000" orientation="landscape" horizontalDpi="300" verticalDpi="300" r:id="rId3"/>
      <headerFooter alignWithMargins="0">
        <oddHeader>&amp;C&amp;LTerminplan&amp;RDecision Advisor</oddHeader>
        <oddFooter>&amp;CSeite &amp;P von &amp;N&amp;L&amp;R&amp;D / Daniel Oetterli</oddFooter>
      </headerFooter>
    </customSheetView>
    <customSheetView guid="{C1280606-4D18-48B9-A295-D3B0105D6417}" fitToPage="1" hiddenColumns="1" topLeftCell="B37">
      <selection activeCell="F47" sqref="F47"/>
      <pageMargins left="0.78740157499999996" right="0.78740157499999996" top="0.984251969" bottom="0.984251969" header="0.5" footer="0.5"/>
      <pageSetup paperSize="9" fitToHeight="1000" orientation="landscape" horizontalDpi="300" verticalDpi="300" r:id="rId4"/>
      <headerFooter alignWithMargins="0">
        <oddHeader>&amp;C&amp;LTerminplan&amp;RDecision Advisor</oddHeader>
        <oddFooter>&amp;CSeite &amp;P von &amp;N&amp;L&amp;R&amp;D / Daniel Oetterli</oddFooter>
      </headerFooter>
    </customSheetView>
    <customSheetView guid="{0A13C3AB-8455-40FF-A69D-2E413E5C6E97}" fitToPage="1" hiddenColumns="1" topLeftCell="B1">
      <selection activeCell="B9" sqref="B9"/>
      <pageMargins left="0.78740157499999996" right="0.78740157499999996" top="0.984251969" bottom="0.984251969" header="0.5" footer="0.5"/>
      <pageSetup paperSize="9" fitToHeight="1000" orientation="landscape" horizontalDpi="300" verticalDpi="300" r:id="rId5"/>
      <headerFooter alignWithMargins="0">
        <oddHeader>&amp;C&amp;LTerminplan&amp;RDecision Advisor</oddHeader>
        <oddFooter>&amp;CSeite &amp;P von &amp;N&amp;L&amp;R&amp;D / Daniel Oetterli</oddFooter>
      </headerFooter>
    </customSheetView>
  </customSheetViews>
  <pageMargins left="0.78740157499999996" right="0.78740157499999996" top="0.984251969" bottom="0.984251969" header="0.5" footer="0.5"/>
  <pageSetup paperSize="9" fitToHeight="1000" orientation="landscape" horizontalDpi="300" verticalDpi="300" r:id="rId6"/>
  <headerFooter alignWithMargins="0">
    <oddHeader>&amp;C&amp;LTerminplan&amp;RDecision Advisor</oddHeader>
    <oddFooter>&amp;CSeite &amp;P von &amp;N&amp;L&amp;R&amp;D / Daniel Oetterli</oddFooter>
  </headerFooter>
  <ignoredErrors>
    <ignoredError sqref="D19 D8 C15 C21 D26 D45 D43" formula="1"/>
  </ignoredErrors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workbookViewId="0">
      <selection activeCell="B3" sqref="B3"/>
    </sheetView>
  </sheetViews>
  <sheetFormatPr baseColWidth="10" defaultRowHeight="12.75"/>
  <sheetData>
    <row r="3" spans="1:4">
      <c r="A3" s="9">
        <v>40947</v>
      </c>
      <c r="B3" s="9">
        <f>A3-10</f>
        <v>40937</v>
      </c>
      <c r="D3">
        <v>10</v>
      </c>
    </row>
    <row r="5" spans="1:4">
      <c r="B5" s="9">
        <f>A3-D3</f>
        <v>40937</v>
      </c>
    </row>
  </sheetData>
  <customSheetViews>
    <customSheetView guid="{C5DB5576-8370-4928-A0D5-357B5F3B42E5}">
      <selection activeCell="B3" sqref="B3"/>
      <pageMargins left="0.7" right="0.7" top="0.78740157499999996" bottom="0.78740157499999996" header="0.3" footer="0.3"/>
    </customSheetView>
    <customSheetView guid="{090337D6-21A9-443C-A854-3D62B0EC30DA}">
      <selection activeCell="B3" sqref="B3"/>
      <pageMargins left="0.7" right="0.7" top="0.78740157499999996" bottom="0.78740157499999996" header="0.3" footer="0.3"/>
    </customSheetView>
    <customSheetView guid="{86B740EE-4634-40F6-8C8E-3BF2525C2934}">
      <selection activeCell="B3" sqref="B3"/>
      <pageMargins left="0.7" right="0.7" top="0.78740157499999996" bottom="0.78740157499999996" header="0.3" footer="0.3"/>
    </customSheetView>
    <customSheetView guid="{C1280606-4D18-48B9-A295-D3B0105D6417}">
      <selection activeCell="B3" sqref="B3"/>
      <pageMargins left="0.7" right="0.7" top="0.78740157499999996" bottom="0.78740157499999996" header="0.3" footer="0.3"/>
    </customSheetView>
    <customSheetView guid="{0A13C3AB-8455-40FF-A69D-2E413E5C6E97}">
      <selection activeCell="B3" sqref="B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E406A8225E141AF3FDA9B2A25651F" ma:contentTypeVersion="0" ma:contentTypeDescription="Ein neues Dokument erstellen." ma:contentTypeScope="" ma:versionID="a0495a1b6c7ed2349afeab52fec80ae1">
  <xsd:schema xmlns:xsd="http://www.w3.org/2001/XMLSchema" xmlns:xs="http://www.w3.org/2001/XMLSchema" xmlns:p="http://schemas.microsoft.com/office/2006/metadata/properties" xmlns:ns2="44952a7d-7ef1-4336-aa62-ac977ab7aed7" targetNamespace="http://schemas.microsoft.com/office/2006/metadata/properties" ma:root="true" ma:fieldsID="cfab95ebd9cc2aaf68b3a1ba78ef829d" ns2:_="">
    <xsd:import namespace="44952a7d-7ef1-4336-aa62-ac977ab7aed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52a7d-7ef1-4336-aa62-ac977ab7aed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D20C42-D019-4CD2-A455-3401890CFC4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4952a7d-7ef1-4336-aa62-ac977ab7aed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A016E7-ADB1-4231-93B7-FD106BE9691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DC32EAA-4A86-4DFF-95AE-189BAED915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5A951-7556-481D-9A5E-4ECFFD59B43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52A7C19-377B-4E47-831B-E055D5B8C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52a7d-7ef1-4336-aa62-ac977ab7a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Terminplan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Oetterli Daniel, FIN-KAIO-OS-BES</dc:creator>
  <cp:lastModifiedBy>Hari Caroline, FIN-KAIO-BR-R</cp:lastModifiedBy>
  <dcterms:created xsi:type="dcterms:W3CDTF">2021-06-30T19:42:44Z</dcterms:created>
  <dcterms:modified xsi:type="dcterms:W3CDTF">2022-06-07T12:12:47Z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0x010100F488EBAA86FA420BA4D470AC048A6EF700B5BAE11B944BC346B1A198F5F05F3FE7</vt:lpwstr>
  </property>
  <property fmtid="{D5CDD505-2E9C-101B-9397-08002B2CF9AE}" pid="3" name="_dlc_DocIdPersistId">
    <vt:lpwstr/>
  </property>
  <property fmtid="{D5CDD505-2E9C-101B-9397-08002B2CF9AE}" pid="4" name="_dlc_DocId">
    <vt:lpwstr>FIN-880209561-514</vt:lpwstr>
  </property>
  <property fmtid="{D5CDD505-2E9C-101B-9397-08002B2CF9AE}" pid="5" name="gwDocumentType_0">
    <vt:lpwstr>Arbeitspapier|219cb209-751a-48a5-aa85-f0636cd20318</vt:lpwstr>
  </property>
  <property fmtid="{D5CDD505-2E9C-101B-9397-08002B2CF9AE}" pid="6" name="_dlc_DocIdUrl">
    <vt:lpwstr>https://www.collab.apps.be.ch/fin/kaio-stab-kbk/_layouts/15/DocIdRedir.aspx?ID=FIN-880209561-514, FIN-880209561-514</vt:lpwstr>
  </property>
  <property fmtid="{D5CDD505-2E9C-101B-9397-08002B2CF9AE}" pid="7" name="TaxCatchAll">
    <vt:lpwstr>6;#Arbeitspapier|219cb209-751a-48a5-aa85-f0636cd20318</vt:lpwstr>
  </property>
  <property fmtid="{D5CDD505-2E9C-101B-9397-08002B2CF9AE}" pid="8" name="TaxCatchAllLabel">
    <vt:lpwstr/>
  </property>
  <property fmtid="{D5CDD505-2E9C-101B-9397-08002B2CF9AE}" pid="9" name="TaxKeywordTaxHTField">
    <vt:lpwstr/>
  </property>
  <property fmtid="{D5CDD505-2E9C-101B-9397-08002B2CF9AE}" pid="10" name="gwDocumentType">
    <vt:lpwstr>6;#Arbeitspapier|219cb209-751a-48a5-aa85-f0636cd20318</vt:lpwstr>
  </property>
  <property fmtid="{D5CDD505-2E9C-101B-9397-08002B2CF9AE}" pid="11" name="TaxKeyword">
    <vt:lpwstr/>
  </property>
  <property fmtid="{D5CDD505-2E9C-101B-9397-08002B2CF9AE}" pid="12" name="_dlc_DocIdItemGuid">
    <vt:lpwstr>c1b81b05-9043-4164-b466-62cfd6492cab</vt:lpwstr>
  </property>
</Properties>
</file>